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10" windowWidth="19440" windowHeight="5535" tabRatio="920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<sst xmlns="http://schemas.openxmlformats.org/spreadsheetml/2006/main" count="4311" uniqueCount="1000">
  <si>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</si>
  <si>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</si>
  <si>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</si>
  <si>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</si>
  <si>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</si>
  <si>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</si>
  <si>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</si>
  <si>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</si>
  <si>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</si>
  <si>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</si>
  <si>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</si>
  <si>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</si>
  <si>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</si>
  <si>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</si>
  <si>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</si>
  <si>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</si>
  <si>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</si>
  <si>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</si>
  <si>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</si>
  <si>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</si>
  <si>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</si>
  <si>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</si>
  <si>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</si>
  <si>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</si>
  <si>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</si>
  <si>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</si>
  <si>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</si>
  <si>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</si>
  <si>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</si>
  <si>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</si>
  <si>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</si>
  <si>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</si>
  <si>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</si>
  <si>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</si>
  <si>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</si>
  <si>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</si>
  <si>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</si>
  <si>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</si>
  <si>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</si>
  <si>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</si>
  <si>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</si>
  <si>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</si>
  <si>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</si>
  <si>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</si>
  <si>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</si>
  <si>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</si>
  <si>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</si>
  <si>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</si>
  <si>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</si>
  <si>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</si>
  <si>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</si>
  <si>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</si>
  <si>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</si>
  <si>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</si>
  <si>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</si>
  <si>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</si>
  <si>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</si>
  <si>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</si>
  <si>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</si>
  <si>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</si>
  <si>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</si>
  <si>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</si>
  <si>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</si>
  <si>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</si>
  <si>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</si>
  <si>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</si>
  <si>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</si>
  <si>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</si>
  <si>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</si>
  <si>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</si>
  <si>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</si>
  <si>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</si>
  <si>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</si>
  <si>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</si>
  <si>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</si>
  <si>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</si>
  <si>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</si>
  <si>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</si>
  <si>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</si>
  <si>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</si>
  <si>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</si>
  <si>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</si>
  <si>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</si>
  <si>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</si>
  <si>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</si>
  <si>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</si>
  <si>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</si>
  <si>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</si>
  <si>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</si>
  <si>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</si>
  <si>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</si>
  <si>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</si>
  <si>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</si>
  <si>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</si>
  <si>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</si>
  <si>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</si>
  <si>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</si>
  <si>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</si>
  <si>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</si>
  <si>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</si>
  <si>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</si>
  <si>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</si>
  <si>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</si>
  <si>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</si>
  <si>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</si>
  <si>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</si>
  <si>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</si>
  <si>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</si>
  <si>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</si>
  <si>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</si>
  <si>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</si>
  <si>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</si>
  <si>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</si>
  <si>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</si>
  <si>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</si>
  <si>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</si>
  <si>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</si>
  <si>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</si>
  <si>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</si>
  <si>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</si>
  <si>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</si>
  <si>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</si>
  <si>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</si>
  <si>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</si>
  <si>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</si>
  <si>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</si>
  <si>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</si>
  <si>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</si>
  <si>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</si>
  <si>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</si>
  <si>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</si>
  <si>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</si>
  <si>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</si>
  <si>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</si>
  <si>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</si>
  <si>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</si>
  <si>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</si>
  <si>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</si>
  <si>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</si>
  <si>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</si>
  <si>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</si>
  <si>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</si>
  <si>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</si>
  <si>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</si>
  <si>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</si>
  <si>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</si>
  <si>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</si>
  <si>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</si>
  <si>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</si>
  <si>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</si>
  <si>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</si>
  <si>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</si>
  <si>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</si>
  <si>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</si>
  <si>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</si>
  <si>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</si>
  <si>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</si>
  <si>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</si>
  <si>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</si>
  <si>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</si>
  <si>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</si>
  <si>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</si>
  <si>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</si>
  <si>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</si>
  <si>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</si>
  <si>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</si>
  <si>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</si>
  <si>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</si>
  <si>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</si>
  <si>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</si>
  <si>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</si>
  <si>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</si>
  <si>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</si>
  <si>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</si>
  <si>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</si>
  <si>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</si>
  <si>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</si>
  <si>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</si>
  <si>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</si>
  <si>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</si>
  <si>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</si>
  <si>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</si>
  <si>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</si>
  <si>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</si>
  <si>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</si>
  <si>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</si>
  <si>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</si>
  <si>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</si>
  <si>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</si>
  <si>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</si>
  <si>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</si>
  <si>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</si>
  <si>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</si>
  <si>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</si>
  <si>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</si>
  <si>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</si>
  <si>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</si>
  <si>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</si>
  <si>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</si>
  <si>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</si>
  <si>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</si>
  <si>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</si>
  <si>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</si>
  <si>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</si>
  <si>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</si>
  <si>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</si>
  <si>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</si>
  <si>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</si>
  <si>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</si>
  <si>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</si>
  <si>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</si>
  <si>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</si>
  <si>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</si>
  <si>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</si>
  <si>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</si>
  <si>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</si>
  <si>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</si>
  <si>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</si>
  <si>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</si>
  <si>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</si>
  <si>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</si>
  <si>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</si>
  <si>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</si>
  <si>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</si>
  <si>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</si>
  <si>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</si>
  <si>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</si>
  <si>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</si>
  <si>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</si>
  <si>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</si>
  <si>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</si>
  <si>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</si>
  <si>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</si>
  <si>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</si>
  <si>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</si>
  <si>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</si>
  <si>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</si>
  <si>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</si>
  <si>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</si>
  <si>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</si>
  <si>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</si>
  <si>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</si>
  <si>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</si>
  <si>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</si>
  <si>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</si>
  <si>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</si>
  <si>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</si>
  <si>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</si>
  <si>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</si>
  <si>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</si>
  <si>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</si>
  <si>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</si>
  <si>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</si>
  <si>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</si>
  <si>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</si>
  <si>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</si>
  <si>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</si>
  <si>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</si>
  <si>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</si>
  <si>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</si>
  <si>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</si>
  <si>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</si>
  <si>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</si>
  <si>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</si>
  <si>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</si>
  <si>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</si>
  <si>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</si>
  <si>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</si>
  <si>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</si>
  <si>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</si>
  <si>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</si>
  <si>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</si>
  <si>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</si>
  <si>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</si>
  <si>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</si>
  <si>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</si>
  <si>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</si>
  <si>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</si>
  <si>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</si>
  <si>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</si>
  <si>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</si>
  <si>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</si>
  <si>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</si>
  <si>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</si>
  <si>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</si>
  <si>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</si>
  <si>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</si>
  <si>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</si>
  <si>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</si>
  <si>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</si>
  <si>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</si>
  <si>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</si>
  <si>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</si>
  <si>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</si>
  <si>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</si>
  <si>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</si>
  <si>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</si>
  <si>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</si>
  <si>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</si>
  <si>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</si>
  <si>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</si>
  <si>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</si>
  <si>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</si>
  <si>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</si>
  <si>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</si>
  <si>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</si>
  <si>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</si>
  <si>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</si>
  <si>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</si>
  <si>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</si>
  <si>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</si>
  <si>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</si>
  <si>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</si>
  <si>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</si>
  <si>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</si>
  <si>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</si>
  <si>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</si>
  <si>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</si>
  <si>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</si>
  <si>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</si>
  <si>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</si>
  <si>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</si>
  <si>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</si>
  <si>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</si>
  <si>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</si>
  <si>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</si>
  <si>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</si>
  <si>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</si>
  <si>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</si>
  <si>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</si>
  <si>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</si>
  <si>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</si>
  <si>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</si>
  <si>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</si>
  <si>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</si>
  <si>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</si>
  <si>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</si>
  <si>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</si>
  <si>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</si>
  <si>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</si>
  <si>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</si>
  <si>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</si>
  <si>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</si>
  <si>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</si>
  <si>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</si>
  <si>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</si>
  <si>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</si>
  <si>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</si>
  <si>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</si>
  <si>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</si>
  <si>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</si>
  <si>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</si>
  <si>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</si>
  <si>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</si>
  <si>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</si>
  <si>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</si>
  <si>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</si>
  <si>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</si>
  <si>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</si>
  <si>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</si>
  <si>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</si>
  <si>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</si>
  <si>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</si>
  <si>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</si>
  <si>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</si>
  <si>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</si>
  <si>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</si>
  <si>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</si>
  <si>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</si>
  <si>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</si>
  <si>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</si>
  <si>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</si>
  <si>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</si>
  <si>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</si>
  <si>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</si>
  <si>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</si>
  <si>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</si>
  <si>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</si>
  <si>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</si>
  <si>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</si>
  <si>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</si>
  <si>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</si>
  <si>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</si>
  <si>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</si>
  <si>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</si>
  <si>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</si>
  <si>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</si>
  <si>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</si>
  <si>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</si>
  <si>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</si>
  <si>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</si>
  <si>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</si>
  <si>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</si>
  <si>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</si>
  <si>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</si>
  <si>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</si>
  <si>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</si>
  <si>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</si>
  <si>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</si>
  <si>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</si>
  <si>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</si>
  <si>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</si>
  <si>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</si>
  <si>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</si>
  <si>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</si>
  <si>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</si>
  <si>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</si>
  <si>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</si>
  <si>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</si>
  <si>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</si>
  <si>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</si>
  <si>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</si>
  <si>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</si>
  <si>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</si>
  <si>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</si>
  <si>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</si>
  <si>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</si>
  <si>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</si>
  <si>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</si>
  <si>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</si>
  <si>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</si>
  <si>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</si>
  <si>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</si>
  <si>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</si>
  <si>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</si>
  <si>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</si>
  <si>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</si>
  <si>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</si>
  <si>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</si>
  <si>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</si>
  <si>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</si>
  <si>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</si>
  <si>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</si>
  <si>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</si>
  <si>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</si>
  <si>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</si>
  <si>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</si>
  <si>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</si>
  <si>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</si>
  <si>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</si>
  <si>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</si>
  <si>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</si>
  <si>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</si>
  <si>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</si>
  <si>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</si>
  <si>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</si>
  <si>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</si>
  <si>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</si>
  <si>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</si>
  <si>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</si>
  <si>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</si>
  <si>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</si>
  <si>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</si>
  <si>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</si>
  <si>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</si>
  <si>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</si>
  <si>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</si>
  <si>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</si>
  <si>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</si>
  <si>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</si>
  <si>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</si>
  <si>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</si>
  <si>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</si>
  <si>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</si>
  <si>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</si>
  <si>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</si>
  <si>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</si>
  <si>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</si>
  <si>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</si>
  <si>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</si>
  <si>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</si>
  <si>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</si>
  <si>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</si>
  <si>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</si>
  <si>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</si>
  <si>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</si>
  <si>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</si>
  <si>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</si>
  <si>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</si>
  <si>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</si>
  <si>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</si>
  <si>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</si>
  <si>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</si>
  <si>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</si>
  <si>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</si>
  <si>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</si>
  <si>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</si>
  <si>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</si>
  <si>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</si>
  <si>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</si>
  <si>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</si>
  <si>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</si>
  <si>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</si>
  <si>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</si>
  <si>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</si>
  <si>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</si>
  <si>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</si>
  <si>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</si>
  <si>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</si>
  <si>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</si>
  <si>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</si>
  <si>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</si>
  <si>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</si>
  <si>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</si>
  <si>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</si>
  <si>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</si>
  <si>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</si>
  <si>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</si>
  <si>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</si>
  <si>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</si>
  <si>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</si>
  <si>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</si>
  <si>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</si>
  <si>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</si>
  <si>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</si>
  <si>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</si>
  <si>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</si>
  <si>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</si>
  <si>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</si>
  <si>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</si>
  <si>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</si>
  <si>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</si>
  <si>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</si>
  <si>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</si>
  <si>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</si>
  <si>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</si>
  <si>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</si>
  <si>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</si>
  <si>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</si>
  <si>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</si>
  <si>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</si>
  <si>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</si>
  <si>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</si>
  <si>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</si>
  <si>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</si>
  <si>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</si>
  <si>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</si>
  <si>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</si>
  <si>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</si>
  <si>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</si>
  <si>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</si>
  <si>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</si>
  <si>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</si>
  <si>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</si>
  <si>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</si>
  <si>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</si>
  <si>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</si>
  <si>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</si>
  <si>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</si>
  <si>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</si>
  <si>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</si>
  <si>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</si>
  <si>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</si>
  <si>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</si>
  <si>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</si>
  <si>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</si>
  <si>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</si>
  <si>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</si>
  <si>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</si>
  <si>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</si>
  <si>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</si>
  <si>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</si>
  <si>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</si>
  <si>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</si>
  <si>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</si>
  <si>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</si>
  <si>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</si>
  <si>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</si>
  <si>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</si>
  <si>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</si>
  <si>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</si>
  <si>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</si>
  <si>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</si>
  <si>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</si>
  <si>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</si>
  <si>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</si>
  <si>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</si>
  <si>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</si>
  <si>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</si>
  <si>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</si>
  <si>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</si>
  <si>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</si>
  <si>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</si>
  <si>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</si>
  <si>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</si>
  <si>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</si>
  <si>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</si>
  <si>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</si>
  <si>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</si>
  <si>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</si>
  <si>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</si>
  <si>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</si>
  <si>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</si>
  <si>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</si>
  <si>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</si>
  <si>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</si>
  <si>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</si>
  <si>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</si>
  <si>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</si>
  <si>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</si>
  <si>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</si>
  <si>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</si>
  <si>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</si>
  <si>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</si>
  <si>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</si>
  <si>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</si>
  <si>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</si>
  <si>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</si>
  <si>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</si>
  <si>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</si>
  <si>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</si>
  <si>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</si>
  <si>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</si>
  <si>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</si>
  <si>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</si>
  <si>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</si>
  <si>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</si>
  <si>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</si>
  <si>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</si>
  <si>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</si>
  <si>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</si>
  <si>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</si>
  <si>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</si>
  <si>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</si>
  <si>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</si>
  <si>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</si>
  <si>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</si>
  <si>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</si>
  <si>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</si>
  <si>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</si>
  <si>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</si>
  <si>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</si>
  <si>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</si>
  <si>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</si>
  <si>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</si>
  <si>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</si>
  <si>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</si>
  <si>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</si>
  <si>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</si>
  <si>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</si>
  <si>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</si>
  <si>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</si>
  <si>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</si>
  <si>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</si>
  <si>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</si>
  <si>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</si>
  <si>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</si>
  <si>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</si>
  <si>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</si>
  <si>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</si>
  <si>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</si>
  <si>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</si>
  <si>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</si>
  <si>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</si>
  <si>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</si>
  <si>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</si>
  <si>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</si>
  <si>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</si>
  <si>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</si>
  <si>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</si>
  <si>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</si>
  <si>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</si>
  <si>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</si>
  <si>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</si>
  <si>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</si>
  <si>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</si>
  <si>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</si>
  <si>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</si>
  <si>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</si>
  <si>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</si>
  <si>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</si>
  <si>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</si>
  <si>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</si>
  <si>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</si>
  <si>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</si>
  <si>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</si>
  <si>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</si>
  <si>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</si>
  <si>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</si>
  <si>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</si>
  <si>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</si>
  <si>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</si>
  <si>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</si>
  <si>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</si>
  <si>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</si>
  <si>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</si>
  <si>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</si>
  <si>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</si>
  <si>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</si>
  <si>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</si>
  <si>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</si>
  <si>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</si>
  <si>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</si>
  <si>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</si>
  <si>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</si>
  <si>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</si>
  <si>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</si>
  <si>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</si>
  <si>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</si>
  <si>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</si>
  <si>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</si>
  <si>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</si>
  <si>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</si>
  <si>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</si>
  <si>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</si>
  <si>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</si>
  <si>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</si>
  <si>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</si>
  <si>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</si>
  <si>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</si>
  <si>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</si>
  <si>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</si>
  <si>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</si>
  <si>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</si>
  <si>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</si>
  <si>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</si>
  <si>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</si>
  <si>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</si>
  <si>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</si>
  <si>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</si>
  <si>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</si>
  <si>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</si>
  <si>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</si>
  <si>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</si>
  <si>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</si>
  <si>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</si>
  <si>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</si>
  <si>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</si>
  <si>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</si>
  <si>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</si>
  <si>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</si>
  <si>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</si>
  <si>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</si>
  <si>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</si>
  <si>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</si>
  <si>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</si>
  <si>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</si>
  <si>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</si>
  <si>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</si>
  <si>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</si>
  <si>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</si>
  <si>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</si>
  <si>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</si>
  <si>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</si>
  <si>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</si>
  <si>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</si>
  <si>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</si>
  <si>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</si>
  <si>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</si>
  <si>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</si>
  <si>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</si>
  <si>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</si>
  <si>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</si>
  <si>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</si>
  <si>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</si>
  <si>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</si>
  <si>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</si>
  <si>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</si>
  <si>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</si>
  <si>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</si>
  <si>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</si>
  <si>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</si>
  <si>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</si>
  <si>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</si>
  <si>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</si>
  <si>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</si>
  <si>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</si>
  <si>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</si>
  <si>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</si>
  <si>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</si>
  <si>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</si>
  <si>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</si>
  <si>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</si>
  <si>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</si>
  <si>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</si>
  <si>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</si>
  <si>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</si>
  <si>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</si>
  <si>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</si>
  <si>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</si>
  <si>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</si>
  <si>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</si>
  <si>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</si>
  <si>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</si>
  <si>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</si>
  <si>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</si>
  <si>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</si>
  <si>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</si>
  <si>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</si>
  <si>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</si>
  <si>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</si>
  <si>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</si>
  <si>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</si>
  <si>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</si>
  <si>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</si>
  <si>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</si>
  <si>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</si>
  <si>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</si>
  <si>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</si>
  <si>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</si>
  <si>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</si>
  <si>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</si>
  <si>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</si>
  <si>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</si>
  <si>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</si>
  <si>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</si>
  <si>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</si>
  <si>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</si>
  <si>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</si>
  <si>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</si>
  <si>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</si>
  <si>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</si>
  <si>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</si>
  <si>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</si>
  <si>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</si>
  <si>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</si>
  <si>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</si>
  <si>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</si>
  <si>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</si>
  <si>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</si>
  <si>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</si>
  <si>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</si>
  <si>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</si>
  <si>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</si>
  <si>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</si>
  <si>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</si>
  <si>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</si>
  <si>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</si>
  <si>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</si>
  <si>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</si>
  <si>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</si>
  <si>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</si>
  <si>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</si>
  <si>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</si>
  <si>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</si>
  <si>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</si>
  <si>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</si>
  <si>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</si>
  <si>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</si>
  <si>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</si>
  <si>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</si>
  <si>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</si>
  <si>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</si>
  <si>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</si>
  <si>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</si>
  <si>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</si>
  <si>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</si>
  <si>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</si>
  <si>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</si>
  <si>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</si>
  <si>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</si>
  <si>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</si>
  <si>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</si>
  <si>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</si>
  <si>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</si>
  <si>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</si>
  <si>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</si>
  <si>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</si>
  <si>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</si>
  <si>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</si>
  <si>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</si>
  <si>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</si>
  <si>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</si>
  <si>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</si>
  <si>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</si>
  <si>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</si>
  <si>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</si>
  <si>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</si>
  <si>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</si>
  <si>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</si>
  <si>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</si>
  <si>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</si>
  <si>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</si>
  <si>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</si>
  <si>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</si>
  <si>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</si>
  <si>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</si>
  <si>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</si>
  <si>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</si>
  <si>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</si>
  <si>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</si>
  <si>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</si>
  <si>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</si>
  <si>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</si>
  <si>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</si>
  <si>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</si>
  <si>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</si>
  <si>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</si>
  <si>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</si>
  <si>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</si>
  <si>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</si>
  <si>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</si>
  <si>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</si>
  <si>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</si>
  <si>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</si>
  <si>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</si>
  <si>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</si>
  <si>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</si>
  <si>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</si>
  <si>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</si>
  <si>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</si>
  <si>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</si>
  <si>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</si>
  <si>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</si>
  <si>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</si>
  <si>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</si>
  <si>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</si>
  <si>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</si>
  <si>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</si>
  <si>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</si>
  <si>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</si>
  <si>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</si>
  <si>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</si>
  <si>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</si>
  <si>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</si>
  <si>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</si>
  <si>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</si>
  <si>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</si>
  <si>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</si>
  <si>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</si>
  <si>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</si>
  <si>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</si>
  <si>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</si>
  <si>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</si>
  <si>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</si>
  <si>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</si>
  <si>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</si>
  <si>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</si>
  <si>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</si>
  <si>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</si>
  <si>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</si>
  <si>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</si>
  <si>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</si>
  <si>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</si>
  <si>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</si>
  <si>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</si>
  <si>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</si>
  <si>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</si>
  <si>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</si>
  <si>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</si>
  <si>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</si>
  <si>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</si>
  <si>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</si>
  <si>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</si>
  <si>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</si>
  <si>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</si>
  <si>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</si>
  <si>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</si>
  <si>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</si>
  <si>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</si>
  <si>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</si>
  <si>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</si>
  <si>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</si>
  <si>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</si>
  <si>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</si>
  <si>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</si>
  <si>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</si>
  <si>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</si>
  <si>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</si>
  <si>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</si>
  <si>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</si>
  <si>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</si>
  <si>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</si>
  <si>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</si>
  <si>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</si>
  <si>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</si>
  <si>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</si>
  <si>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</si>
  <si>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</si>
  <si>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</si>
  <si>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</si>
  <si>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</si>
  <si>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</si>
  <si>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</si>
  <si>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</si>
  <si>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</si>
  <si>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</si>
  <si>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</si>
  <si>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</si>
  <si>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</si>
  <si>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</si>
  <si>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</si>
  <si>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</si>
  <si>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</si>
  <si>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</si>
  <si>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</si>
  <si>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</si>
  <si>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</si>
  <si>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</si>
  <si>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</si>
  <si>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</si>
  <si>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гр. Варна, ул. П. Парчевич, 9</t>
  </si>
  <si>
    <t>052/653-830</t>
  </si>
  <si>
    <t>premierreit@gmail.com</t>
  </si>
  <si>
    <t>Investor.bg</t>
  </si>
  <si>
    <t xml:space="preserve">Счетоводител </t>
  </si>
  <si>
    <t>www.4pr.eu</t>
  </si>
  <si>
    <t>Мария Александрова Илиева</t>
  </si>
  <si>
    <t>Деница Димитрова Кукушева</t>
  </si>
  <si>
    <t>Изпълнителен директор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</si>
</sst>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42849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Александрова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42849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994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15287</v>
      </c>
      <c r="D6" s="675">
        <f aca="true" t="shared" si="0" ref="D6:D15">C6-E6</f>
        <v>0</v>
      </c>
      <c r="E6" s="674">
        <f>'1-Баланс'!G95</f>
        <v>15287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3108</v>
      </c>
      <c r="D7" s="675">
        <f t="shared" si="0"/>
        <v>2458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-154</v>
      </c>
      <c r="D8" s="675">
        <f t="shared" si="0"/>
        <v>0</v>
      </c>
      <c r="E8" s="674">
        <f>ABS('2-Отчет за доходите'!C44)-ABS('2-Отчет за доходите'!G44)</f>
        <v>-154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36</v>
      </c>
      <c r="D10" s="675">
        <f t="shared" si="0"/>
        <v>0</v>
      </c>
      <c r="E10" s="674">
        <f>'3-Отчет за паричния поток'!C46</f>
        <v>36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3108</v>
      </c>
      <c r="D11" s="675">
        <f t="shared" si="0"/>
        <v>0</v>
      </c>
      <c r="E11" s="674">
        <f>'4-Отчет за собствения капитал'!L34</f>
        <v>3108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-10.266666666666667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-0.04954954954954955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-0.012644716314968388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-0.010073919016157519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0.08875739644970414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0.0868320610687023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0.0868320610687023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0.03435114503816794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0.03435114503816794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0.0009871018689128718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0.0009812258781971609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0.7817262448205632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3.9185971685971683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0.7966899980375481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0.04118404118404118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8.533333333333333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95.1484375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15196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15196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55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91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15287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2612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3199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-154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2458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3108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11131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11131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11131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183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665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660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200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1048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1048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15287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128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137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169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169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169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154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154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154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154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204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-35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148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-128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-128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3199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3199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3199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3199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-154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-741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-741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3262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3262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-154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3108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3108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15196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15196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15196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15196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15196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15196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15196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15196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55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55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55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55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11131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11131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11131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183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183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662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660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200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1048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12179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183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183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662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660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200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1048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1048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11131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11131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11131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11131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14315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14315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14315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14315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64">
      <selection activeCell="G79" activeCellId="1" sqref="G56 G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15196</v>
      </c>
      <c r="D21" s="477">
        <v>15196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2612</v>
      </c>
      <c r="H28" s="596">
        <f>SUM(H29:H31)</f>
        <v>-66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2678+521</f>
        <v>3199</v>
      </c>
      <c r="H29" s="196">
        <v>521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-587</v>
      </c>
      <c r="H30" s="196">
        <v>-587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2678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-154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2458</v>
      </c>
      <c r="H34" s="598">
        <f>H28+H32+H33</f>
        <v>2612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3108</v>
      </c>
      <c r="H37" s="600">
        <f>H26+H18+H34</f>
        <v>3262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11131</v>
      </c>
      <c r="H45" s="196">
        <v>11131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11131</v>
      </c>
      <c r="H50" s="596">
        <f>SUM(H44:H49)</f>
        <v>11131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15196</v>
      </c>
      <c r="D56" s="602">
        <f>D20+D21+D22+D28+D33+D46+D52+D54+D55</f>
        <v>15196</v>
      </c>
      <c r="E56" s="100" t="s">
        <v>850</v>
      </c>
      <c r="F56" s="99" t="s">
        <v>172</v>
      </c>
      <c r="G56" s="599">
        <f>G50+G52+G53+G54+G55</f>
        <v>11131</v>
      </c>
      <c r="H56" s="600">
        <f>H50+H52+H53+H54+H55</f>
        <v>11131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14+169</f>
        <v>183</v>
      </c>
      <c r="H59" s="196">
        <v>184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665</v>
      </c>
      <c r="H61" s="596">
        <f>SUM(H62:H68)</f>
        <v>701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3</v>
      </c>
      <c r="H62" s="196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660</v>
      </c>
      <c r="H64" s="196">
        <v>670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29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>
        <f>22+2</f>
        <v>24</v>
      </c>
      <c r="D69" s="196">
        <v>10</v>
      </c>
      <c r="E69" s="201" t="s">
        <v>79</v>
      </c>
      <c r="F69" s="93" t="s">
        <v>216</v>
      </c>
      <c r="G69" s="197">
        <f>180+82-62</f>
        <v>200</v>
      </c>
      <c r="H69" s="196">
        <v>180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1048</v>
      </c>
      <c r="H71" s="598">
        <f>H59+H60+H61+H69+H70</f>
        <v>1065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205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5+19</f>
        <v>24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55</v>
      </c>
      <c r="D76" s="598">
        <f>SUM(D68:D75)</f>
        <v>246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1048</v>
      </c>
      <c r="H79" s="600">
        <f>H71+H73+H75+H77</f>
        <v>1065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36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91</v>
      </c>
      <c r="D94" s="602">
        <f>D65+D76+D85+D92+D93</f>
        <v>262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15287</v>
      </c>
      <c r="D95" s="604">
        <f>D94+D56</f>
        <v>15458</v>
      </c>
      <c r="E95" s="229" t="s">
        <v>942</v>
      </c>
      <c r="F95" s="489" t="s">
        <v>268</v>
      </c>
      <c r="G95" s="603">
        <f>G37+G40+G56+G79</f>
        <v>15287</v>
      </c>
      <c r="H95" s="604">
        <f>H37+H40+H56+H79</f>
        <v>15458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42849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Александрова Илиева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Деница Димитрова Кукушева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</v>
      </c>
      <c r="D13" s="317">
        <v>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15</v>
      </c>
      <c r="H14" s="317">
        <v>1</v>
      </c>
    </row>
    <row r="15" spans="1:8" ht="15.75">
      <c r="A15" s="194" t="s">
        <v>287</v>
      </c>
      <c r="B15" s="190" t="s">
        <v>288</v>
      </c>
      <c r="C15" s="316">
        <v>3</v>
      </c>
      <c r="D15" s="317">
        <v>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15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128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137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169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15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154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169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15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154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154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154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169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169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42849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Александрова Илиева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Деница Димитрова Кукушева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</v>
      </c>
      <c r="D11" s="196">
        <v>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-21-1</f>
        <v>-22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-3</f>
        <v>-3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204</f>
        <v>204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-35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148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-128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-128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42849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Александрова Илиева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Деница Димитрова Кукушева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3199</v>
      </c>
      <c r="J13" s="584">
        <f>'1-Баланс'!H30+'1-Баланс'!H33</f>
        <v>-587</v>
      </c>
      <c r="K13" s="585"/>
      <c r="L13" s="584">
        <f>SUM(C13:K13)</f>
        <v>3262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3199</v>
      </c>
      <c r="J17" s="653">
        <f t="shared" si="2"/>
        <v>-587</v>
      </c>
      <c r="K17" s="653">
        <f t="shared" si="2"/>
        <v>0</v>
      </c>
      <c r="L17" s="584">
        <f t="shared" si="1"/>
        <v>3262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-154</v>
      </c>
      <c r="K18" s="585"/>
      <c r="L18" s="584">
        <f t="shared" si="1"/>
        <v>-154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3199</v>
      </c>
      <c r="J31" s="653">
        <f t="shared" si="6"/>
        <v>-741</v>
      </c>
      <c r="K31" s="653">
        <f t="shared" si="6"/>
        <v>0</v>
      </c>
      <c r="L31" s="584">
        <f t="shared" si="1"/>
        <v>3108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3199</v>
      </c>
      <c r="J34" s="587">
        <f t="shared" si="7"/>
        <v>-741</v>
      </c>
      <c r="K34" s="587">
        <f t="shared" si="7"/>
        <v>0</v>
      </c>
      <c r="L34" s="651">
        <f t="shared" si="1"/>
        <v>3108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42849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Александрова Илиева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Деница Димитрова Кукушева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42849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Александрова Илиева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Деница Димитрова Кукушева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8">
      <selection activeCell="S20" sqref="S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15196</v>
      </c>
      <c r="E20" s="328">
        <v>0</v>
      </c>
      <c r="F20" s="328"/>
      <c r="G20" s="329">
        <f t="shared" si="2"/>
        <v>15196</v>
      </c>
      <c r="H20" s="328">
        <v>0</v>
      </c>
      <c r="I20" s="328">
        <v>0</v>
      </c>
      <c r="J20" s="329">
        <f t="shared" si="3"/>
        <v>15196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15196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15196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15196</v>
      </c>
      <c r="H42" s="349">
        <f t="shared" si="11"/>
        <v>0</v>
      </c>
      <c r="I42" s="349">
        <f t="shared" si="11"/>
        <v>0</v>
      </c>
      <c r="J42" s="349">
        <f t="shared" si="11"/>
        <v>15196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15196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42849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Мария Александрова Илиева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Деница Димитрова Кукушева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8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24</v>
      </c>
      <c r="D30" s="368">
        <f>C30</f>
        <v>24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7</v>
      </c>
      <c r="D37" s="368">
        <f>C37</f>
        <v>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</v>
      </c>
      <c r="D40" s="362">
        <f>SUM(D41:D44)</f>
        <v>24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24</v>
      </c>
      <c r="D44" s="368">
        <f>C44</f>
        <v>24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55</v>
      </c>
      <c r="D45" s="438">
        <f>D26+D30+D31+D33+D32+D34+D35+D40</f>
        <v>55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55</v>
      </c>
      <c r="D46" s="444">
        <f>D45+D23+D21+D11</f>
        <v>55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11131</v>
      </c>
      <c r="D58" s="138">
        <f>D59+D61</f>
        <v>0</v>
      </c>
      <c r="E58" s="136">
        <f t="shared" si="1"/>
        <v>11131</v>
      </c>
      <c r="F58" s="398">
        <f>F59+F61</f>
        <v>14315</v>
      </c>
    </row>
    <row r="59" spans="1:6" ht="15.75">
      <c r="A59" s="370" t="s">
        <v>671</v>
      </c>
      <c r="B59" s="135" t="s">
        <v>672</v>
      </c>
      <c r="C59" s="197">
        <f>'1-Баланс'!G45</f>
        <v>11131</v>
      </c>
      <c r="D59" s="197"/>
      <c r="E59" s="136">
        <f t="shared" si="1"/>
        <v>11131</v>
      </c>
      <c r="F59" s="196">
        <v>14315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11131</v>
      </c>
      <c r="D68" s="435">
        <f>D54+D58+D63+D64+D65+D66</f>
        <v>0</v>
      </c>
      <c r="E68" s="436">
        <f t="shared" si="1"/>
        <v>11131</v>
      </c>
      <c r="F68" s="437">
        <f>F54+F58+F63+F64+F65+F66</f>
        <v>14315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3</v>
      </c>
      <c r="D76" s="197">
        <f>C76</f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183</v>
      </c>
      <c r="D77" s="138">
        <f>D78+D80</f>
        <v>183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183</v>
      </c>
      <c r="D78" s="197">
        <f>C78</f>
        <v>183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662</v>
      </c>
      <c r="D87" s="134">
        <f>SUM(D88:D92)+D96</f>
        <v>662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660</v>
      </c>
      <c r="D89" s="197">
        <f>'1-Баланс'!G64</f>
        <v>660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200</v>
      </c>
      <c r="D97" s="197">
        <f>'1-Баланс'!G69</f>
        <v>200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1048</v>
      </c>
      <c r="D98" s="433">
        <f>D87+D82+D77+D73+D97</f>
        <v>1048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12179</v>
      </c>
      <c r="D99" s="427">
        <f>D98+D70+D68</f>
        <v>1048</v>
      </c>
      <c r="E99" s="427">
        <f>E98+E70+E68</f>
        <v>11131</v>
      </c>
      <c r="F99" s="428">
        <f>F98+F70+F68</f>
        <v>14315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42849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Александрова Илиева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Деница Димитрова Кукушева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22">
      <selection activeCell="C18" sqref="C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42849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Александрова Илиева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Деница Димитрова Кукушева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2017-04-26T08:37:15Z</cp:lastPrinted>
  <dcterms:created xsi:type="dcterms:W3CDTF">2006-09-16T00:00:00Z</dcterms:created>
  <dcterms:modified xsi:type="dcterms:W3CDTF">2017-04-26T08:40:12Z</dcterms:modified>
  <cp:category/>
  <cp:version/>
  <cp:contentType/>
  <cp:contentStatus/>
</cp:coreProperties>
</file>